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<sst xmlns="http://schemas.openxmlformats.org/spreadsheetml/2006/main" count="37" uniqueCount="36">
  <si>
    <t>Quick buy-to-let deal analyser spreadsheet</t>
  </si>
  <si>
    <t>Instructions:</t>
  </si>
  <si>
    <t>* Enter your deal numbers in the green cells</t>
  </si>
  <si>
    <t>* Optionally adjust the values in the yellow cells, to better fit your situation</t>
  </si>
  <si>
    <t>* View your results and decide if your deal stacks</t>
  </si>
  <si>
    <t>Create a free PaTMa account…</t>
  </si>
  <si>
    <t>https://www.patma.co.uk/property-prospector/</t>
  </si>
  <si>
    <t>...to compare multiple deals and adjust more details.</t>
  </si>
  <si>
    <t>https://www.patma.co.uk/</t>
  </si>
  <si>
    <t>Cash available</t>
  </si>
  <si>
    <t>Stamp duty (SDLT with second home)</t>
  </si>
  <si>
    <t>Purchase price</t>
  </si>
  <si>
    <t>Deposit</t>
  </si>
  <si>
    <t>Repair cost</t>
  </si>
  <si>
    <t>Repair costs</t>
  </si>
  <si>
    <t>Fees</t>
  </si>
  <si>
    <t>Forecast rent (per month)</t>
  </si>
  <si>
    <t>Total investment</t>
  </si>
  <si>
    <t>Legal fees</t>
  </si>
  <si>
    <t>Mortgage fees</t>
  </si>
  <si>
    <t>Mortgage rate</t>
  </si>
  <si>
    <t>Mortgage</t>
  </si>
  <si>
    <t>Max LTV</t>
  </si>
  <si>
    <t>LTV</t>
  </si>
  <si>
    <t>Rental cover required</t>
  </si>
  <si>
    <t>Rental cover</t>
  </si>
  <si>
    <t>Stress rate</t>
  </si>
  <si>
    <t>Rent (per month)</t>
  </si>
  <si>
    <t>Mortgage interest (per month)</t>
  </si>
  <si>
    <t>Use PaTMa Prospector to customise expenses.</t>
  </si>
  <si>
    <t>Expenses (per month, estimated)</t>
  </si>
  <si>
    <t>Profit per month</t>
  </si>
  <si>
    <t>ROI</t>
  </si>
  <si>
    <t>Yield</t>
  </si>
  <si>
    <t>Notes</t>
  </si>
  <si>
    <t>* Updated for 23rd September 2022 SDLT rates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</si>
</sst>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.00;[RED]\-[$£-809]#,##0.00"/>
    <numFmt numFmtId="166" formatCode="0.00%"/>
    <numFmt numFmtId="167" formatCode="0%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rgb="FFC9211E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DEB3D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5" fontId="0" fillId="2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5" fontId="0" fillId="3" borderId="0" xfId="0" applyAlignment="1" applyProtection="1">
      <alignment/>
      <protection hidden="1"/>
    </xf>
    <xf numFmtId="166" fontId="0" fillId="3" borderId="0" xfId="0" applyAlignment="1" applyProtection="1">
      <alignment/>
      <protection hidden="1"/>
    </xf>
    <xf numFmtId="167" fontId="0" fillId="3" borderId="0" xfId="0" applyAlignment="1" applyProtection="1">
      <alignment/>
      <protection hidden="1"/>
    </xf>
    <xf numFmtId="166" fontId="0" fillId="0" borderId="0" xfId="0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5" fontId="2" fillId="0" borderId="0" xfId="0" applyFont="1" applyAlignment="1" applyProtection="1">
      <alignment/>
      <protection hidden="1"/>
    </xf>
    <xf numFmtId="166" fontId="2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104775</xdr:rowOff>
    </xdr:from>
    <xdr:to>
      <xdr:col>5</xdr:col>
      <xdr:colOff>723900</xdr:colOff>
      <xdr:row>6</xdr:row>
      <xdr:rowOff>66675</xdr:rowOff>
    </xdr:to>
    <xdr:pic>
      <xdr:nvPicPr>
        <xdr:cNvPr id="0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04775"/>
          <a:ext cx="1866900" cy="100012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tma.co.uk/property-prospector/" TargetMode="External" /><Relationship Id="rId2" Type="http://schemas.openxmlformats.org/officeDocument/2006/relationships/hyperlink" Target="https://www.patma.co.uk/" TargetMode="External" /><Relationship Id="rId3" Type="http://schemas.openxmlformats.org/officeDocument/2006/relationships/hyperlink" Target="https://www.patma.co.uk/property-prospector/" TargetMode="External" /><Relationship Id="rId4" Type="http://schemas.openxmlformats.org/officeDocument/2006/relationships/hyperlink" Target="https://www.patma.co.uk/property-prospector/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37"/>
  <sheetViews>
    <sheetView tabSelected="1" workbookViewId="0" topLeftCell="A1">
      <selection activeCell="B13" sqref="B13"/>
    </sheetView>
  </sheetViews>
  <sheetFormatPr defaultColWidth="11.57421875" defaultRowHeight="12.75"/>
  <cols>
    <col min="1" max="1" width="26.421875" style="0" customWidth="1"/>
    <col min="2" max="2" width="15.57421875" style="0" customWidth="1"/>
    <col min="4" max="4" width="34.28125" style="0" customWidth="1"/>
    <col min="5" max="5" width="18.00390625" style="0" customWidth="1"/>
  </cols>
  <sheetData>
    <row r="1" ht="18">
      <c r="A1" s="1" t="s">
        <v>0</v>
      </c>
    </row>
    <row r="3" ht="12.75">
      <c r="A3" s="2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8" spans="1:2" ht="12.8">
      <c r="A8" t="s">
        <v>5</v>
      </c>
      <c r="B8" s="3" t="s">
        <v>6</v>
      </c>
    </row>
    <row r="9" spans="1:6" ht="12.8">
      <c r="A9" t="s">
        <v>7</v>
      </c>
      <c r="E9" s="4" t="s">
        <v>8</v>
      </c>
      <c r="F9" s="4"/>
    </row>
    <row r="13" spans="1:5" ht="12.8">
      <c r="A13" t="s">
        <v>9</v>
      </c>
      <c r="B13" s="5"/>
      <c r="D13" s="6" t="s">
        <v>10</v>
      </c>
      <c r="E13" s="7">
        <f>SUMPRODUCT(--($B$14&gt;{250000,925000,1500000}),($B$14-{250000,925000,1500000}),{0.05,0.05,0.02})+IF($B$14&gt;=40000,$B$14*0.03,0)</f>
        <v>0</v>
      </c>
    </row>
    <row r="14" spans="1:5" ht="12.8">
      <c r="A14" t="s">
        <v>11</v>
      </c>
      <c r="B14" s="5"/>
      <c r="D14" t="s">
        <v>12</v>
      </c>
      <c r="E14" s="7">
        <f>IF(B14&gt;0,MIN(B13-B15-B19-B20-E13,B14),0)</f>
        <v>0</v>
      </c>
    </row>
    <row r="15" spans="1:5" ht="12.8">
      <c r="A15" t="s">
        <v>13</v>
      </c>
      <c r="B15" s="5"/>
      <c r="D15" t="s">
        <v>14</v>
      </c>
      <c r="E15" s="7">
        <f>B15</f>
        <v>0</v>
      </c>
    </row>
    <row r="16" spans="4:5" ht="12.8">
      <c r="D16" t="s">
        <v>15</v>
      </c>
      <c r="E16" s="7">
        <f>SUM(B19:B20)</f>
        <v>3000</v>
      </c>
    </row>
    <row r="17" spans="1:2" ht="12.8">
      <c r="A17" t="s">
        <v>16</v>
      </c>
      <c r="B17" s="5"/>
    </row>
    <row r="18" spans="4:5" ht="12.8">
      <c r="D18" t="s">
        <v>17</v>
      </c>
      <c r="E18" s="7">
        <f>SUM(E13:E17)</f>
        <v>3000</v>
      </c>
    </row>
    <row r="19" spans="1:2" ht="12.8">
      <c r="A19" t="s">
        <v>18</v>
      </c>
      <c r="B19" s="8">
        <v>1000</v>
      </c>
    </row>
    <row r="20" spans="1:2" ht="12.8">
      <c r="A20" t="s">
        <v>19</v>
      </c>
      <c r="B20" s="8">
        <v>2000</v>
      </c>
    </row>
    <row r="21" spans="1:5" ht="12.8">
      <c r="A21" t="s">
        <v>20</v>
      </c>
      <c r="B21" s="9">
        <v>0.05</v>
      </c>
      <c r="D21" t="s">
        <v>21</v>
      </c>
      <c r="E21" s="7">
        <f>B14-E14</f>
        <v>0</v>
      </c>
    </row>
    <row r="22" spans="1:6" ht="12.8">
      <c r="A22" t="s">
        <v>22</v>
      </c>
      <c r="B22" s="10">
        <v>0.75</v>
      </c>
      <c r="D22" t="s">
        <v>23</v>
      </c>
      <c r="E22" s="11">
        <f>IF(B14=0,0,E21/B14)</f>
        <v>0</v>
      </c>
      <c r="F22" s="12" t="str">
        <f>IF(E22&gt;B22,"TOO HIGH","")</f>
        <v/>
      </c>
    </row>
    <row r="23" spans="1:6" ht="12.8">
      <c r="A23" t="s">
        <v>24</v>
      </c>
      <c r="B23" s="10">
        <v>1.5</v>
      </c>
      <c r="D23" t="s">
        <v>25</v>
      </c>
      <c r="E23" s="11">
        <f>IF(E21&gt;0,(B17/(E21*B24/12)),0)</f>
        <v>0</v>
      </c>
      <c r="F23" s="12" t="str">
        <f>IF(E21&gt;0,IF(E23&lt;B23,"TOO LOW",""),"")</f>
        <v/>
      </c>
    </row>
    <row r="24" spans="1:2" ht="12.8">
      <c r="A24" t="s">
        <v>26</v>
      </c>
      <c r="B24" s="9">
        <v>0.08</v>
      </c>
    </row>
    <row r="26" spans="4:5" ht="12.8">
      <c r="D26" t="s">
        <v>27</v>
      </c>
      <c r="E26" s="7">
        <f>B17</f>
        <v>0</v>
      </c>
    </row>
    <row r="27" spans="4:5" ht="12.8">
      <c r="D27" t="s">
        <v>28</v>
      </c>
      <c r="E27" s="7">
        <f>E21*B21/12</f>
        <v>0</v>
      </c>
    </row>
    <row r="28" spans="1:5" ht="12.8">
      <c r="A28" s="3" t="s">
        <v>29</v>
      </c>
      <c r="D28" t="s">
        <v>30</v>
      </c>
      <c r="E28" s="7">
        <f>E26*0.15</f>
        <v>0</v>
      </c>
    </row>
    <row r="29" ht="12.8">
      <c r="A29" s="3" t="s">
        <v>6</v>
      </c>
    </row>
    <row r="30" spans="4:5" ht="12.8">
      <c r="D30" s="2" t="s">
        <v>31</v>
      </c>
      <c r="E30" s="13">
        <f>E26-SUM(E27:E29)</f>
        <v>0</v>
      </c>
    </row>
    <row r="31" spans="4:5" ht="12.8">
      <c r="D31" s="2" t="s">
        <v>32</v>
      </c>
      <c r="E31" s="14">
        <f>(E30*12)/E18</f>
        <v>0</v>
      </c>
    </row>
    <row r="33" spans="4:5" ht="12.8">
      <c r="D33" s="6" t="s">
        <v>33</v>
      </c>
      <c r="E33" s="11">
        <f>IF(B14&gt;0,(B17*12)/B14,0)</f>
        <v>0</v>
      </c>
    </row>
    <row r="36" ht="12.8">
      <c r="A36" s="2" t="s">
        <v>34</v>
      </c>
    </row>
    <row r="37" ht="12.8">
      <c r="A37" t="s">
        <v>35</v>
      </c>
    </row>
  </sheetData>
  <mergeCells count="1">
    <mergeCell ref="E9:F9"/>
  </mergeCells>
  <hyperlinks>
    <hyperlink ref="B8" r:id="rId1" display="https://www.patma.co.uk/property-prospector/"/>
    <hyperlink ref="E9" r:id="rId2" display="https://www.patma.co.uk/"/>
    <hyperlink ref="A28" r:id="rId3" display="Use PaTMa Prospector to customise expenses."/>
    <hyperlink ref="A29" r:id="rId4" display="https://www.patma.co.uk/property-prospector/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LibreOffice/7.3.5.2$Linux_X86_64 LibreOffice_project/30$Build-2</Application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2020-09-26T10:14:18Z</dcterms:created>
  <dcterms:modified xsi:type="dcterms:W3CDTF">2022-10-21T14:52:26Z</dcterms:modified>
  <cp:category/>
  <cp:version/>
  <cp:contentType/>
  <cp:contentStatus/>
  <cp:revision>14</cp:revision>
</cp:coreProperties>
</file>